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svg" ContentType="image/svg"/>
  <Override PartName="/xl/media/image5.png" ContentType="image/png"/>
  <Override PartName="/xl/media/image3.png" ContentType="image/png"/>
  <Override PartName="/xl/media/image4.svg" ContentType="image/svg"/>
  <Override PartName="/xl/media/image6.svg" ContentType="image/sv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LC" sheetId="1" state="visible" r:id="rId3"/>
    <sheet name="DATA" sheetId="2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<sst xmlns="http://schemas.openxmlformats.org/spreadsheetml/2006/main" count="53" uniqueCount="29">
  <si>
    <t xml:space="preserve">ADOTTAK A KÖVETKEZŐK</t>
  </si>
  <si>
    <t xml:space="preserve">m.e</t>
  </si>
  <si>
    <t xml:space="preserve">MENNY.</t>
  </si>
  <si>
    <t xml:space="preserve">Térfogatárram</t>
  </si>
  <si>
    <t xml:space="preserve"> [m³/h]</t>
  </si>
  <si>
    <t xml:space="preserve">A rácsot befogadó nyílás vízszintes mérete</t>
  </si>
  <si>
    <t xml:space="preserve">[m]</t>
  </si>
  <si>
    <t xml:space="preserve">Rácselemek száma (függőleges kiterjedés)</t>
  </si>
  <si>
    <t xml:space="preserve">[db]</t>
  </si>
  <si>
    <t xml:space="preserve">Rácselem típusa („AS”, vagy „AD")</t>
  </si>
  <si>
    <t xml:space="preserve">[-]</t>
  </si>
  <si>
    <t xml:space="preserve">45Z</t>
  </si>
  <si>
    <t xml:space="preserve">SZÁMÍTOTT ÉRTÉKEK</t>
  </si>
  <si>
    <t xml:space="preserve">A rácsot befogadó nyílás függőleges mérete</t>
  </si>
  <si>
    <t xml:space="preserve">A rácsot befogadó nyílás keresztmetszete</t>
  </si>
  <si>
    <t xml:space="preserve">[m²]</t>
  </si>
  <si>
    <t xml:space="preserve">Vonatkoztatott sebesség</t>
  </si>
  <si>
    <t xml:space="preserve">[m/s]</t>
  </si>
  <si>
    <t xml:space="preserve">Veszteségtényező, ξ</t>
  </si>
  <si>
    <t xml:space="preserve">Nyomásesés</t>
  </si>
  <si>
    <t xml:space="preserve">[Pa]</t>
  </si>
  <si>
    <t xml:space="preserve">Előírt nyomásesés</t>
  </si>
  <si>
    <t xml:space="preserve">15</t>
  </si>
  <si>
    <t xml:space="preserve">a</t>
  </si>
  <si>
    <t xml:space="preserve">rho</t>
  </si>
  <si>
    <t xml:space="preserve">b</t>
  </si>
  <si>
    <t xml:space="preserve">nu</t>
  </si>
  <si>
    <t xml:space="preserve">c</t>
  </si>
  <si>
    <t xml:space="preserve">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</si>
</sst>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General"/>
    <numFmt numFmtId="167" formatCode="0.000"/>
    <numFmt numFmtId="168" formatCode="0.00E+0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sz val="6.4"/>
      <color rgb="FF2E3436"/>
      <name val="Cantarell"/>
      <family val="0"/>
    </font>
  </fonts>
  <fills count="4">
    <fill>
      <patternFill patternType="none"/>
    </fill>
    <fill>
      <patternFill patternType="gray125"/>
    </fill>
    <fill>
      <patternFill patternType="solid">
        <fgColor rgb="FFDDE8CB"/>
        <bgColor rgb="FFFFDBB6"/>
      </patternFill>
    </fill>
    <fill>
      <patternFill patternType="solid">
        <fgColor rgb="FFFFDBB6"/>
        <bgColor rgb="FFDDE8CB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3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E34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svg"/><Relationship Id="rId3" Type="http://schemas.openxmlformats.org/officeDocument/2006/relationships/image" Target="../media/image3.png"/><Relationship Id="rId4" Type="http://schemas.openxmlformats.org/officeDocument/2006/relationships/image" Target="../media/image4.svg"/><Relationship Id="rId5" Type="http://schemas.openxmlformats.org/officeDocument/2006/relationships/image" Target="../media/image5.png"/><Relationship Id="rId6" Type="http://schemas.openxmlformats.org/officeDocument/2006/relationships/image" Target="../media/image6.svg"/><Relationship Id="rId7" Type="http://schemas.openxmlformats.org/officeDocument/2006/relationships/image" Target="../media/image5.png"/><Relationship Id="rId8" Type="http://schemas.openxmlformats.org/officeDocument/2006/relationships/image" Target="../media/image6.sv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7920</xdr:rowOff>
    </xdr:from>
    <xdr:to>
      <xdr:col>13</xdr:col>
      <xdr:colOff>317160</xdr:colOff>
      <xdr:row>4</xdr:row>
      <xdr:rowOff>137520</xdr:rowOff>
    </xdr:to>
    <xdr:pic>
      <xdr:nvPicPr>
        <xdr:cNvPr id="0" name="Kép 3" descr=""/>
        <xdr:cNvPicPr/>
      </xdr:nvPicPr>
      <xdr:blipFill>
        <a:blip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/>
      </xdr:blipFill>
      <xdr:spPr>
        <a:xfrm>
          <a:off x="0" y="7920"/>
          <a:ext cx="13062240" cy="912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13</xdr:col>
      <xdr:colOff>317160</xdr:colOff>
      <xdr:row>32</xdr:row>
      <xdr:rowOff>99720</xdr:rowOff>
    </xdr:to>
    <xdr:pic>
      <xdr:nvPicPr>
        <xdr:cNvPr id="1" name="Kép 2" descr=""/>
        <xdr:cNvPicPr/>
      </xdr:nvPicPr>
      <xdr:blipFill>
        <a:blip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/>
      </xdr:blipFill>
      <xdr:spPr>
        <a:xfrm>
          <a:off x="0" y="5323680"/>
          <a:ext cx="13062240" cy="912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474840</xdr:colOff>
      <xdr:row>33</xdr:row>
      <xdr:rowOff>123480</xdr:rowOff>
    </xdr:from>
    <xdr:to>
      <xdr:col>13</xdr:col>
      <xdr:colOff>149760</xdr:colOff>
      <xdr:row>56</xdr:row>
      <xdr:rowOff>96480</xdr:rowOff>
    </xdr:to>
    <xdr:pic>
      <xdr:nvPicPr>
        <xdr:cNvPr id="2" name="Kép 4" descr=""/>
        <xdr:cNvPicPr/>
      </xdr:nvPicPr>
      <xdr:blipFill>
        <a:blip r:embed="rId5">
          <a:extLst>
            <a:ext uri="{96DAC541-7B7A-43D3-8B79-37D633B846F1}">
              <asvg:svgBlip xmlns:asvg="http://schemas.microsoft.com/office/drawing/2016/SVG/main" r:embed="rId6"/>
            </a:ext>
          </a:extLst>
        </a:blip>
        <a:stretch/>
      </xdr:blipFill>
      <xdr:spPr>
        <a:xfrm>
          <a:off x="6717600" y="6422760"/>
          <a:ext cx="6177240" cy="4513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462240</xdr:colOff>
      <xdr:row>5</xdr:row>
      <xdr:rowOff>78840</xdr:rowOff>
    </xdr:from>
    <xdr:to>
      <xdr:col>13</xdr:col>
      <xdr:colOff>137160</xdr:colOff>
      <xdr:row>28</xdr:row>
      <xdr:rowOff>51480</xdr:rowOff>
    </xdr:to>
    <xdr:pic>
      <xdr:nvPicPr>
        <xdr:cNvPr id="3" name="Kép 1" descr=""/>
        <xdr:cNvPicPr/>
      </xdr:nvPicPr>
      <xdr:blipFill>
        <a:blip r:embed="rId7">
          <a:extLst>
            <a:ext uri="{96DAC541-7B7A-43D3-8B79-37D633B846F1}">
              <asvg:svgBlip xmlns:asvg="http://schemas.microsoft.com/office/drawing/2016/SVG/main" r:embed="rId8"/>
            </a:ext>
          </a:extLst>
        </a:blip>
        <a:stretch/>
      </xdr:blipFill>
      <xdr:spPr>
        <a:xfrm>
          <a:off x="6705000" y="1024200"/>
          <a:ext cx="6177240" cy="4513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1:F54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E38" activeCellId="0" sqref="E38"/>
    </sheetView>
  </sheetViews>
  <sheetFormatPr defaultColWidth="11.53515625" defaultRowHeight="12.8" zeroHeight="false" outlineLevelRow="0" outlineLevelCol="0"/>
  <cols>
    <col collapsed="false" customWidth="false" hidden="false" outlineLevel="0" max="2" min="1" style="1" width="11.53"/>
    <col collapsed="false" customWidth="true" hidden="false" outlineLevel="0" max="3" min="3" style="1" width="42.84"/>
    <col collapsed="false" customWidth="true" hidden="false" outlineLevel="0" max="4" min="4" style="1" width="8.62"/>
    <col collapsed="false" customWidth="true" hidden="false" outlineLevel="0" max="5" min="5" style="1" width="14.05"/>
    <col collapsed="false" customWidth="false" hidden="false" outlineLevel="0" max="16384" min="6" style="1" width="11.53"/>
  </cols>
  <sheetData>
    <row r="1" s="2" customFormat="true" ht="23.25" hidden="false" customHeight="true" outlineLevel="0" collapsed="false"/>
    <row r="6" s="2" customFormat="true" ht="23.25" hidden="false" customHeight="true" outlineLevel="0" collapsed="false">
      <c r="C6" s="2" t="s">
        <v>0</v>
      </c>
      <c r="D6" s="2" t="s">
        <v>1</v>
      </c>
      <c r="E6" s="2" t="s">
        <v>2</v>
      </c>
    </row>
    <row r="7" customFormat="false" ht="12.8" hidden="false" customHeight="false" outlineLevel="0" collapsed="false">
      <c r="C7" s="1" t="s">
        <v>3</v>
      </c>
      <c r="D7" s="1" t="s">
        <v>4</v>
      </c>
      <c r="E7" s="3" t="n">
        <v>10000</v>
      </c>
    </row>
    <row r="8" customFormat="false" ht="12.8" hidden="false" customHeight="false" outlineLevel="0" collapsed="false">
      <c r="C8" s="1" t="s">
        <v>5</v>
      </c>
      <c r="D8" s="1" t="s">
        <v>6</v>
      </c>
      <c r="E8" s="3" t="n">
        <v>4.5</v>
      </c>
    </row>
    <row r="9" customFormat="false" ht="12.8" hidden="false" customHeight="false" outlineLevel="0" collapsed="false">
      <c r="C9" s="1" t="s">
        <v>7</v>
      </c>
      <c r="D9" s="1" t="s">
        <v>8</v>
      </c>
      <c r="E9" s="4" t="n">
        <v>4</v>
      </c>
    </row>
    <row r="10" customFormat="false" ht="12.8" hidden="false" customHeight="false" outlineLevel="0" collapsed="false">
      <c r="C10" s="1" t="s">
        <v>9</v>
      </c>
      <c r="D10" s="1" t="s">
        <v>10</v>
      </c>
      <c r="E10" s="4" t="s">
        <v>11</v>
      </c>
    </row>
    <row r="13" s="2" customFormat="true" ht="23.25" hidden="false" customHeight="true" outlineLevel="0" collapsed="false">
      <c r="C13" s="2" t="s">
        <v>12</v>
      </c>
    </row>
    <row r="14" customFormat="false" ht="21.25" hidden="false" customHeight="true" outlineLevel="0" collapsed="false">
      <c r="C14" s="1" t="s">
        <v>13</v>
      </c>
      <c r="D14" s="1" t="s">
        <v>6</v>
      </c>
      <c r="E14" s="5" t="n">
        <f aca="false">0.0524+(INT($E$9)-1)*0.05</f>
        <v>0.2024</v>
      </c>
    </row>
    <row r="15" customFormat="false" ht="21.25" hidden="false" customHeight="true" outlineLevel="0" collapsed="false">
      <c r="C15" s="1" t="s">
        <v>14</v>
      </c>
      <c r="D15" s="1" t="s">
        <v>15</v>
      </c>
      <c r="E15" s="5" t="n">
        <f aca="false">$E$8*$E$14</f>
        <v>0.9108</v>
      </c>
    </row>
    <row r="16" customFormat="false" ht="21.25" hidden="false" customHeight="true" outlineLevel="0" collapsed="false">
      <c r="C16" s="1" t="s">
        <v>16</v>
      </c>
      <c r="D16" s="1" t="s">
        <v>17</v>
      </c>
      <c r="E16" s="6" t="n">
        <f aca="false">$E$7/3600/$E$15</f>
        <v>3.0498218904016</v>
      </c>
    </row>
    <row r="17" customFormat="false" ht="21.25" hidden="false" customHeight="true" outlineLevel="0" collapsed="false">
      <c r="C17" s="1" t="s">
        <v>18</v>
      </c>
      <c r="D17" s="1" t="s">
        <v>10</v>
      </c>
      <c r="E17" s="6" t="n">
        <f aca="false">IF($E$10="45Z",DATA!$B$1/(DATA!$B$2*INT($E$9)+DATA!$B$3)+DATA!$B$4,DATA!$B$1/(DATA!$B$2*INT($E$9)+DATA!$B$3)+DATA!$B$4)</f>
        <v>9.81827645751333</v>
      </c>
    </row>
    <row r="18" customFormat="false" ht="21.25" hidden="false" customHeight="true" outlineLevel="0" collapsed="false">
      <c r="C18" s="1" t="s">
        <v>19</v>
      </c>
      <c r="D18" s="1" t="s">
        <v>20</v>
      </c>
      <c r="E18" s="7" t="n">
        <f aca="false">DATA!$E$1/2*$E$16^2*$E$17</f>
        <v>56.1641676324702</v>
      </c>
    </row>
    <row r="34" customFormat="false" ht="23.25" hidden="false" customHeight="true" outlineLevel="0" collapsed="false">
      <c r="C34" s="2" t="s">
        <v>0</v>
      </c>
      <c r="D34" s="2" t="s">
        <v>1</v>
      </c>
      <c r="E34" s="2" t="s">
        <v>2</v>
      </c>
    </row>
    <row r="35" customFormat="false" ht="12.8" hidden="false" customHeight="false" outlineLevel="0" collapsed="false">
      <c r="C35" s="1" t="s">
        <v>3</v>
      </c>
      <c r="D35" s="1" t="s">
        <v>4</v>
      </c>
      <c r="E35" s="3" t="n">
        <v>10000</v>
      </c>
    </row>
    <row r="36" customFormat="false" ht="12.8" hidden="false" customHeight="false" outlineLevel="0" collapsed="false">
      <c r="C36" s="1" t="s">
        <v>21</v>
      </c>
      <c r="D36" s="1" t="s">
        <v>20</v>
      </c>
      <c r="E36" s="3" t="n">
        <v>56</v>
      </c>
    </row>
    <row r="37" customFormat="false" ht="12.8" hidden="false" customHeight="false" outlineLevel="0" collapsed="false">
      <c r="C37" s="1" t="s">
        <v>7</v>
      </c>
      <c r="D37" s="1" t="s">
        <v>8</v>
      </c>
      <c r="E37" s="4" t="n">
        <v>4</v>
      </c>
    </row>
    <row r="38" customFormat="false" ht="12.8" hidden="false" customHeight="false" outlineLevel="0" collapsed="false">
      <c r="C38" s="1" t="s">
        <v>9</v>
      </c>
      <c r="D38" s="1" t="s">
        <v>10</v>
      </c>
      <c r="E38" s="4" t="s">
        <v>11</v>
      </c>
    </row>
    <row r="41" customFormat="false" ht="23.25" hidden="false" customHeight="true" outlineLevel="0" collapsed="false">
      <c r="C41" s="2" t="s">
        <v>12</v>
      </c>
      <c r="D41" s="2"/>
      <c r="E41" s="2"/>
    </row>
    <row r="42" customFormat="false" ht="21.25" hidden="false" customHeight="true" outlineLevel="0" collapsed="false">
      <c r="C42" s="1" t="s">
        <v>13</v>
      </c>
      <c r="D42" s="1" t="s">
        <v>6</v>
      </c>
      <c r="E42" s="5" t="n">
        <f aca="false">0.0524+(INT($E$37)-1)*0.05</f>
        <v>0.2024</v>
      </c>
    </row>
    <row r="43" customFormat="false" ht="21.25" hidden="false" customHeight="true" outlineLevel="0" collapsed="false">
      <c r="C43" s="1" t="s">
        <v>14</v>
      </c>
      <c r="D43" s="1" t="s">
        <v>15</v>
      </c>
      <c r="E43" s="6" t="n">
        <f aca="false">$E$35/$E$45/3600</f>
        <v>0.912134057636156</v>
      </c>
    </row>
    <row r="44" customFormat="false" ht="21.25" hidden="false" customHeight="true" outlineLevel="0" collapsed="false">
      <c r="C44" s="1" t="s">
        <v>5</v>
      </c>
      <c r="D44" s="1" t="s">
        <v>6</v>
      </c>
      <c r="E44" s="6" t="n">
        <f aca="false">$E$43/$E$42</f>
        <v>4.50659119385453</v>
      </c>
    </row>
    <row r="45" customFormat="false" ht="21.25" hidden="false" customHeight="true" outlineLevel="0" collapsed="false">
      <c r="C45" s="1" t="s">
        <v>16</v>
      </c>
      <c r="D45" s="1" t="s">
        <v>17</v>
      </c>
      <c r="E45" s="6" t="n">
        <f aca="false">SQRT(2*$E$36/(DATA!$E$1*$E$46))</f>
        <v>3.04536131999778</v>
      </c>
    </row>
    <row r="46" customFormat="false" ht="21.25" hidden="false" customHeight="true" outlineLevel="0" collapsed="false">
      <c r="C46" s="1" t="s">
        <v>18</v>
      </c>
      <c r="D46" s="1" t="s">
        <v>10</v>
      </c>
      <c r="E46" s="6" t="n">
        <f aca="false">IF($E$38="45Z",DATA!$B$1/(DATA!$B$2*INT($E$37)+DATA!$B$3)+DATA!$B$4,DATA!$B$1/(DATA!$B$2*INT($E$37)+DATA!$B$3)+DATA!$B$4)</f>
        <v>9.81827645751333</v>
      </c>
    </row>
    <row r="54" customFormat="false" ht="12.8" hidden="false" customHeight="false" outlineLevel="0" collapsed="false">
      <c r="F54" s="8" t="s">
        <v>22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&amp;COldal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D9" activeCellId="0" sqref="D9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" t="s">
        <v>23</v>
      </c>
      <c r="B1" s="1" t="n">
        <v>-66.9079</v>
      </c>
      <c r="C1" s="1"/>
      <c r="D1" s="1" t="s">
        <v>24</v>
      </c>
      <c r="E1" s="1" t="n">
        <v>1.23</v>
      </c>
    </row>
    <row r="2" customFormat="false" ht="12.8" hidden="false" customHeight="false" outlineLevel="0" collapsed="false">
      <c r="A2" s="1" t="s">
        <v>25</v>
      </c>
      <c r="B2" s="1" t="n">
        <v>-5.28102</v>
      </c>
      <c r="C2" s="1"/>
      <c r="D2" s="1" t="s">
        <v>26</v>
      </c>
      <c r="E2" s="9" t="n">
        <v>1.5E-005</v>
      </c>
    </row>
    <row r="3" customFormat="false" ht="12.8" hidden="false" customHeight="false" outlineLevel="0" collapsed="false">
      <c r="A3" s="1" t="s">
        <v>27</v>
      </c>
      <c r="B3" s="1" t="n">
        <v>5.8294</v>
      </c>
      <c r="C3" s="1"/>
      <c r="D3" s="1"/>
      <c r="E3" s="1"/>
    </row>
    <row r="4" customFormat="false" ht="12.8" hidden="false" customHeight="false" outlineLevel="0" collapsed="false">
      <c r="A4" s="1" t="s">
        <v>28</v>
      </c>
      <c r="B4" s="1" t="n">
        <v>5.44369</v>
      </c>
      <c r="C4" s="1"/>
      <c r="D4" s="1"/>
      <c r="E4" s="1"/>
    </row>
    <row r="5" customFormat="false" ht="12.8" hidden="false" customHeight="false" outlineLevel="0" collapsed="false">
      <c r="A5" s="1"/>
      <c r="B5" s="1"/>
      <c r="C5" s="1"/>
      <c r="D5" s="1"/>
      <c r="E5" s="1"/>
    </row>
    <row r="6" customFormat="false" ht="12.8" hidden="false" customHeight="false" outlineLevel="0" collapsed="false">
      <c r="A6" s="1"/>
      <c r="B6" s="1"/>
      <c r="C6" s="1"/>
      <c r="D6" s="1"/>
      <c r="E6" s="1"/>
    </row>
    <row r="7" customFormat="false" ht="12.8" hidden="false" customHeight="false" outlineLevel="0" collapsed="false">
      <c r="A7" s="1"/>
      <c r="B7" s="1"/>
      <c r="C7" s="1"/>
      <c r="D7" s="1"/>
      <c r="E7" s="1"/>
    </row>
    <row r="8" customFormat="false" ht="12.8" hidden="false" customHeight="false" outlineLevel="0" collapsed="false">
      <c r="A8" s="1"/>
      <c r="B8" s="1"/>
      <c r="C8" s="1"/>
      <c r="D8" s="1"/>
      <c r="E8" s="1"/>
    </row>
    <row r="9" customFormat="false" ht="12.8" hidden="false" customHeight="false" outlineLevel="0" collapsed="false">
      <c r="A9" s="1"/>
      <c r="B9" s="1"/>
      <c r="C9" s="1"/>
      <c r="D9" s="1"/>
      <c r="E9" s="1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&amp;COldal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10370</TotalTime>
  <Application>LibreOffice/24.2.4.2$Linux_X86_64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2024-03-03T11:16:06Z</dcterms:created>
  <dc:creator>Szávai Tivadar</dc:creator>
  <dc:description/>
  <dc:language>hu-HU</dc:language>
  <cp:lastModifiedBy/>
  <cp:lastPrinted>2024-03-27T08:22:49Z</cp:lastPrinted>
  <dcterms:modified xsi:type="dcterms:W3CDTF">2024-08-13T16:25:28Z</dcterms:modified>
  <cp:revision>87</cp:revision>
  <dc:subject/>
  <dc:title/>
</cp:coreProperties>
</file>